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041bfad17b11d6/Desktop/"/>
    </mc:Choice>
  </mc:AlternateContent>
  <xr:revisionPtr revIDLastSave="499" documentId="13_ncr:1_{FB4FDAF9-8417-49CC-95A0-01F62B711D61}" xr6:coauthVersionLast="47" xr6:coauthVersionMax="47" xr10:uidLastSave="{CC4D7F07-C750-4961-A82F-7D0DC974F982}"/>
  <bookViews>
    <workbookView xWindow="3075" yWindow="1965" windowWidth="21600" windowHeight="11265" xr2:uid="{51BFAB55-F4AA-429F-8549-9B7355677446}"/>
  </bookViews>
  <sheets>
    <sheet name="Fabbisogno - Daily Consumption" sheetId="3" r:id="rId1"/>
    <sheet name="Example" sheetId="1" r:id="rId2"/>
    <sheet name="Cables Section Calcula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M25" i="1" s="1"/>
  <c r="P25" i="1"/>
  <c r="M9" i="1"/>
  <c r="P9" i="1"/>
  <c r="R9" i="1" s="1"/>
  <c r="P10" i="1"/>
  <c r="R10" i="1" s="1"/>
  <c r="P11" i="1"/>
  <c r="R11" i="1" s="1"/>
  <c r="P12" i="1"/>
  <c r="P13" i="1"/>
  <c r="R13" i="1" s="1"/>
  <c r="P14" i="1"/>
  <c r="P15" i="1"/>
  <c r="P16" i="1"/>
  <c r="Q16" i="1" s="1"/>
  <c r="P17" i="1"/>
  <c r="Q17" i="1" s="1"/>
  <c r="P18" i="1"/>
  <c r="P19" i="1"/>
  <c r="R19" i="1" s="1"/>
  <c r="P20" i="1"/>
  <c r="P21" i="1"/>
  <c r="R21" i="1" s="1"/>
  <c r="P22" i="1"/>
  <c r="P23" i="1"/>
  <c r="P24" i="1"/>
  <c r="Q24" i="1" s="1"/>
  <c r="P26" i="1"/>
  <c r="Q26" i="1" s="1"/>
  <c r="N35" i="3"/>
  <c r="N25" i="3"/>
  <c r="L25" i="3"/>
  <c r="I25" i="3"/>
  <c r="N24" i="3"/>
  <c r="L24" i="3"/>
  <c r="I24" i="3"/>
  <c r="N23" i="3"/>
  <c r="L23" i="3"/>
  <c r="I23" i="3"/>
  <c r="N22" i="3"/>
  <c r="L22" i="3"/>
  <c r="I22" i="3"/>
  <c r="N21" i="3"/>
  <c r="L21" i="3"/>
  <c r="I21" i="3"/>
  <c r="N20" i="3"/>
  <c r="L20" i="3"/>
  <c r="I20" i="3"/>
  <c r="N19" i="3"/>
  <c r="L19" i="3"/>
  <c r="I19" i="3"/>
  <c r="N18" i="3"/>
  <c r="L18" i="3"/>
  <c r="I18" i="3"/>
  <c r="N17" i="3"/>
  <c r="L17" i="3"/>
  <c r="I17" i="3"/>
  <c r="N16" i="3"/>
  <c r="L16" i="3"/>
  <c r="I16" i="3"/>
  <c r="N15" i="3"/>
  <c r="L15" i="3"/>
  <c r="I15" i="3"/>
  <c r="N14" i="3"/>
  <c r="L14" i="3"/>
  <c r="I14" i="3"/>
  <c r="N13" i="3"/>
  <c r="L13" i="3"/>
  <c r="I13" i="3"/>
  <c r="N12" i="3"/>
  <c r="L12" i="3"/>
  <c r="I12" i="3"/>
  <c r="N11" i="3"/>
  <c r="L11" i="3"/>
  <c r="I11" i="3"/>
  <c r="N10" i="3"/>
  <c r="L10" i="3"/>
  <c r="I10" i="3"/>
  <c r="N9" i="3"/>
  <c r="L9" i="3"/>
  <c r="I9" i="3"/>
  <c r="I26" i="1"/>
  <c r="I22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9" i="1"/>
  <c r="I24" i="1"/>
  <c r="I23" i="1"/>
  <c r="I21" i="1"/>
  <c r="M26" i="1"/>
  <c r="K18" i="1"/>
  <c r="M18" i="1" s="1"/>
  <c r="I10" i="1"/>
  <c r="I11" i="1"/>
  <c r="I12" i="1"/>
  <c r="I13" i="1"/>
  <c r="I14" i="1"/>
  <c r="I15" i="1"/>
  <c r="I16" i="1"/>
  <c r="I17" i="1"/>
  <c r="I18" i="1"/>
  <c r="I19" i="1"/>
  <c r="I20" i="1"/>
  <c r="I9" i="1"/>
  <c r="O36" i="1"/>
  <c r="M21" i="1"/>
  <c r="M22" i="1"/>
  <c r="M23" i="1"/>
  <c r="M24" i="1"/>
  <c r="R24" i="1" s="1"/>
  <c r="M20" i="1"/>
  <c r="M19" i="1"/>
  <c r="M17" i="1"/>
  <c r="M16" i="1"/>
  <c r="M15" i="1"/>
  <c r="M14" i="1"/>
  <c r="M13" i="1"/>
  <c r="M12" i="1"/>
  <c r="M11" i="1"/>
  <c r="M10" i="1"/>
  <c r="R17" i="1" l="1"/>
  <c r="R26" i="1"/>
  <c r="R16" i="1"/>
  <c r="Q9" i="1"/>
  <c r="M27" i="1"/>
  <c r="M31" i="1" s="1"/>
  <c r="M32" i="1" s="1"/>
  <c r="Q12" i="1"/>
  <c r="M33" i="1"/>
  <c r="Q20" i="1"/>
  <c r="R23" i="1"/>
  <c r="R15" i="1"/>
  <c r="Q22" i="1"/>
  <c r="R14" i="1"/>
  <c r="R18" i="1"/>
  <c r="R12" i="1"/>
  <c r="Q15" i="1"/>
  <c r="Q14" i="1"/>
  <c r="R22" i="1"/>
  <c r="R20" i="1"/>
  <c r="Q19" i="1"/>
  <c r="Q11" i="1"/>
  <c r="Q23" i="1"/>
  <c r="Q21" i="1"/>
  <c r="Q13" i="1"/>
  <c r="Q18" i="1"/>
  <c r="Q10" i="1"/>
  <c r="L32" i="3"/>
  <c r="L27" i="3"/>
  <c r="L28" i="3"/>
  <c r="L26" i="3"/>
  <c r="L30" i="3" s="1"/>
  <c r="L31" i="3" s="1"/>
  <c r="M28" i="1" l="1"/>
  <c r="M29" i="1"/>
</calcChain>
</file>

<file path=xl/sharedStrings.xml><?xml version="1.0" encoding="utf-8"?>
<sst xmlns="http://schemas.openxmlformats.org/spreadsheetml/2006/main" count="153" uniqueCount="119">
  <si>
    <t>Watts</t>
  </si>
  <si>
    <t>Ventola Maxxfan</t>
  </si>
  <si>
    <t>Amper (A)</t>
  </si>
  <si>
    <t>15A</t>
  </si>
  <si>
    <t>19A</t>
  </si>
  <si>
    <t>24A</t>
  </si>
  <si>
    <t>32A</t>
  </si>
  <si>
    <t>42A</t>
  </si>
  <si>
    <t>54A</t>
  </si>
  <si>
    <t>73A</t>
  </si>
  <si>
    <t>98A</t>
  </si>
  <si>
    <t>129A</t>
  </si>
  <si>
    <t>158A</t>
  </si>
  <si>
    <t>198A</t>
  </si>
  <si>
    <t>245A</t>
  </si>
  <si>
    <t>292A</t>
  </si>
  <si>
    <t>344A</t>
  </si>
  <si>
    <t>391A</t>
  </si>
  <si>
    <t>448A</t>
  </si>
  <si>
    <t>528A</t>
  </si>
  <si>
    <t>608A</t>
  </si>
  <si>
    <t>0,75 mm2</t>
  </si>
  <si>
    <t>1,00 mm2</t>
  </si>
  <si>
    <t>1,50 mm2</t>
  </si>
  <si>
    <t>2,50 mm2</t>
  </si>
  <si>
    <t>4,00 mm2</t>
  </si>
  <si>
    <t>6,00 mm2</t>
  </si>
  <si>
    <t>10,00 mm2</t>
  </si>
  <si>
    <t>16,00 mm2</t>
  </si>
  <si>
    <t>25,00 mm2</t>
  </si>
  <si>
    <t>35,00 mm2</t>
  </si>
  <si>
    <t>50,00 mm2</t>
  </si>
  <si>
    <t>70,00 mm2</t>
  </si>
  <si>
    <t>95,00 mm2</t>
  </si>
  <si>
    <t>120,00 mm2</t>
  </si>
  <si>
    <t>150,00 mm2</t>
  </si>
  <si>
    <t>185,00 mm2</t>
  </si>
  <si>
    <t>240,00 mm2</t>
  </si>
  <si>
    <t>300,00 mm2</t>
  </si>
  <si>
    <t>2/0</t>
  </si>
  <si>
    <t>3/0</t>
  </si>
  <si>
    <t>4/0</t>
  </si>
  <si>
    <t>300MCM</t>
  </si>
  <si>
    <t>350MCM</t>
  </si>
  <si>
    <t>500MCM</t>
  </si>
  <si>
    <t>600MCM</t>
  </si>
  <si>
    <t>AWG Scale
Scala AWG</t>
  </si>
  <si>
    <t>Capacity Max.
Capacità Massima
(Ampere)</t>
  </si>
  <si>
    <t>Section
Sezione
(mm2)</t>
  </si>
  <si>
    <t>15 A</t>
  </si>
  <si>
    <t>Distance
Distanza
2.5m</t>
  </si>
  <si>
    <t>Distance
Distanza
5m</t>
  </si>
  <si>
    <t>Distance
Distanza
7.5m</t>
  </si>
  <si>
    <t>Distance
Distanza
10m</t>
  </si>
  <si>
    <t xml:space="preserve">12V DC </t>
  </si>
  <si>
    <t>3,4 A</t>
  </si>
  <si>
    <t>6,7 A</t>
  </si>
  <si>
    <t>11,2 A</t>
  </si>
  <si>
    <t>18 A</t>
  </si>
  <si>
    <t>27 A</t>
  </si>
  <si>
    <t>45 A</t>
  </si>
  <si>
    <t>72 A</t>
  </si>
  <si>
    <t>112,5 A</t>
  </si>
  <si>
    <t>157,5 A</t>
  </si>
  <si>
    <t>225 A</t>
  </si>
  <si>
    <t>1,6 A</t>
  </si>
  <si>
    <t>5,7 A</t>
  </si>
  <si>
    <t>13,5 A</t>
  </si>
  <si>
    <t>9 A</t>
  </si>
  <si>
    <t>22,5 A</t>
  </si>
  <si>
    <t>36 A</t>
  </si>
  <si>
    <t>57 A</t>
  </si>
  <si>
    <t>79,5 A</t>
  </si>
  <si>
    <t>1,2 A</t>
  </si>
  <si>
    <t>2,2 A</t>
  </si>
  <si>
    <t>3,5 A</t>
  </si>
  <si>
    <t>6 A</t>
  </si>
  <si>
    <t>24 A</t>
  </si>
  <si>
    <t>37,5 A</t>
  </si>
  <si>
    <t>52,5 A</t>
  </si>
  <si>
    <t>75 A</t>
  </si>
  <si>
    <t>0,9 A</t>
  </si>
  <si>
    <t>2,8 A</t>
  </si>
  <si>
    <t>4,5 A</t>
  </si>
  <si>
    <t>7,5 A</t>
  </si>
  <si>
    <t>12 A</t>
  </si>
  <si>
    <t>28,5 A</t>
  </si>
  <si>
    <t>39 A</t>
  </si>
  <si>
    <t>Accessory
Apparato</t>
  </si>
  <si>
    <t>Quantity
Quantità</t>
  </si>
  <si>
    <t>Tension (V)
Voltaggio (V)</t>
  </si>
  <si>
    <t>Planned Usage (Daily Hours)
Ore d'Uso Stimate</t>
  </si>
  <si>
    <t>Laptop</t>
  </si>
  <si>
    <t>Phone/Telefono</t>
  </si>
  <si>
    <t>Photocamera Charger</t>
  </si>
  <si>
    <t>Drone Charger</t>
  </si>
  <si>
    <t>Earpods</t>
  </si>
  <si>
    <t>Led Lights / Faretti Led</t>
  </si>
  <si>
    <t>Water Pump / Pompa Acqua</t>
  </si>
  <si>
    <t>Hair Dryer / Phon</t>
  </si>
  <si>
    <t>Hair Straightener / Piastra Capelli</t>
  </si>
  <si>
    <t xml:space="preserve">Fridge Isotherm Cruise 85L / Frigo </t>
  </si>
  <si>
    <t xml:space="preserve">TV Samsung M5 27'' </t>
  </si>
  <si>
    <t>Reading Lights / Luci Lettura</t>
  </si>
  <si>
    <t>Induction Cookstove / Induzione</t>
  </si>
  <si>
    <t>Toilet Fan / Ventola Bagno</t>
  </si>
  <si>
    <t xml:space="preserve">Led Strips </t>
  </si>
  <si>
    <t>JP Heater / Riscaldamento JP Combi 6e</t>
  </si>
  <si>
    <t>Min. Batteries (Amp/h)</t>
  </si>
  <si>
    <t>Min. Batteries + 15% (Amp/h)</t>
  </si>
  <si>
    <t>Total Wh (Watt/hours)
Wh Totali (Watt/ora)</t>
  </si>
  <si>
    <t>Inverter Power  (Watt)
Potenza Inverter (Watt)</t>
  </si>
  <si>
    <t>Total AC</t>
  </si>
  <si>
    <t>Total DC</t>
  </si>
  <si>
    <t xml:space="preserve">Total Watt Hours  </t>
  </si>
  <si>
    <t>Calculate your Daily Energy Consumption
Calcola il tuo Fabbisogno Elettrico Giornaliero</t>
  </si>
  <si>
    <t>Van DIY
Camperizzazione Fai da Te</t>
  </si>
  <si>
    <t>Fusibile</t>
  </si>
  <si>
    <t>USB Charger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</si>
</sst>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sz val="11"/>
      <color rgb="FF373A3C"/>
      <name val="Arial"/>
      <family val="2"/>
    </font>
    <font>
      <sz val="10"/>
      <color theme="1"/>
      <name val="Calibri"/>
      <family val="2"/>
      <scheme val="minor"/>
    </font>
    <font>
      <b/>
      <sz val="14"/>
      <color rgb="FF373A3C"/>
      <name val="Arial"/>
      <family val="2"/>
    </font>
    <font>
      <b/>
      <sz val="36"/>
      <color theme="1"/>
      <name val="Calibri"/>
      <family val="2"/>
      <scheme val="minor"/>
    </font>
    <font>
      <b/>
      <sz val="12"/>
      <name val="Arial"/>
      <family val="2"/>
    </font>
    <font>
      <b/>
      <sz val="24"/>
      <color theme="1"/>
      <name val="Calibri"/>
      <family val="2"/>
      <scheme val="minor"/>
    </font>
    <font>
      <b/>
      <sz val="48"/>
      <color rgb="FFF77F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165" fontId="3" fillId="5" borderId="1" xfId="0" applyNumberFormat="1" applyFont="1" applyFill="1" applyBorder="1" applyAlignment="1">
      <alignment horizontal="right"/>
    </xf>
    <xf numFmtId="0" fontId="4" fillId="5" borderId="1" xfId="0" applyFont="1" applyFill="1" applyBorder="1"/>
    <xf numFmtId="1" fontId="4" fillId="5" borderId="1" xfId="0" applyNumberFormat="1" applyFont="1" applyFill="1" applyBorder="1"/>
    <xf numFmtId="164" fontId="0" fillId="7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4" fillId="8" borderId="1" xfId="0" applyFont="1" applyFill="1" applyBorder="1"/>
    <xf numFmtId="1" fontId="4" fillId="8" borderId="1" xfId="0" applyNumberFormat="1" applyFont="1" applyFill="1" applyBorder="1"/>
    <xf numFmtId="0" fontId="6" fillId="0" borderId="0" xfId="0" applyFont="1"/>
    <xf numFmtId="0" fontId="7" fillId="9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9" xfId="0" applyNumberFormat="1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0" fontId="8" fillId="13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top" wrapText="1"/>
    </xf>
    <xf numFmtId="49" fontId="5" fillId="14" borderId="0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9" fontId="0" fillId="0" borderId="0" xfId="0" applyNumberFormat="1"/>
    <xf numFmtId="164" fontId="0" fillId="2" borderId="1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7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76BFB-B7CC-4C60-9B9D-2922E82DF4A8}">
  <sheetPr>
    <tabColor rgb="FF92D050"/>
  </sheetPr>
  <dimension ref="F5:N35"/>
  <sheetViews>
    <sheetView tabSelected="1" topLeftCell="A2" zoomScale="82" workbookViewId="0">
      <selection activeCell="F32" sqref="F32"/>
    </sheetView>
  </sheetViews>
  <sheetFormatPr defaultRowHeight="15" x14ac:dyDescent="0.25"/>
  <cols>
    <col min="6" max="6" width="35.140625" customWidth="1"/>
    <col min="7" max="7" width="25.42578125" customWidth="1"/>
    <col min="8" max="8" width="19.140625" customWidth="1"/>
    <col min="9" max="9" width="15.7109375" customWidth="1"/>
    <col min="10" max="10" width="10" customWidth="1"/>
    <col min="11" max="11" width="37.5703125" bestFit="1" customWidth="1"/>
    <col min="12" max="12" width="30.5703125" bestFit="1" customWidth="1"/>
    <col min="14" max="14" width="0" hidden="1" customWidth="1"/>
  </cols>
  <sheetData>
    <row r="5" spans="6:14" ht="123" customHeight="1" x14ac:dyDescent="0.9">
      <c r="F5" s="35" t="s">
        <v>116</v>
      </c>
      <c r="G5" s="36"/>
      <c r="H5" s="36"/>
      <c r="I5" s="36"/>
      <c r="J5" s="36"/>
      <c r="K5" s="36"/>
      <c r="L5" s="37"/>
    </row>
    <row r="6" spans="6:14" ht="65.25" customHeight="1" x14ac:dyDescent="0.5">
      <c r="F6" s="38" t="s">
        <v>115</v>
      </c>
      <c r="G6" s="39"/>
      <c r="H6" s="39"/>
      <c r="I6" s="39"/>
      <c r="J6" s="39"/>
      <c r="K6" s="39"/>
      <c r="L6" s="40"/>
    </row>
    <row r="8" spans="6:14" ht="42" x14ac:dyDescent="0.35">
      <c r="F8" s="29" t="s">
        <v>88</v>
      </c>
      <c r="G8" s="29" t="s">
        <v>89</v>
      </c>
      <c r="H8" s="29" t="s">
        <v>90</v>
      </c>
      <c r="I8" s="7" t="s">
        <v>2</v>
      </c>
      <c r="J8" s="7" t="s">
        <v>0</v>
      </c>
      <c r="K8" s="29" t="s">
        <v>91</v>
      </c>
      <c r="L8" s="29" t="s">
        <v>110</v>
      </c>
    </row>
    <row r="9" spans="6:14" x14ac:dyDescent="0.25">
      <c r="F9" s="15"/>
      <c r="G9" s="5"/>
      <c r="H9" s="5"/>
      <c r="I9" s="14" t="e">
        <f>J9/H9</f>
        <v>#DIV/0!</v>
      </c>
      <c r="J9" s="5"/>
      <c r="K9" s="5"/>
      <c r="L9" s="6">
        <f>G9*J9*K9</f>
        <v>0</v>
      </c>
      <c r="N9">
        <f>IF(H9&gt;12,J9,0)</f>
        <v>0</v>
      </c>
    </row>
    <row r="10" spans="6:14" x14ac:dyDescent="0.25">
      <c r="F10" s="15"/>
      <c r="G10" s="5"/>
      <c r="H10" s="5"/>
      <c r="I10" s="14" t="e">
        <f t="shared" ref="I10:I21" si="0">J10/H10</f>
        <v>#DIV/0!</v>
      </c>
      <c r="J10" s="5"/>
      <c r="K10" s="5"/>
      <c r="L10" s="6">
        <f t="shared" ref="L10:L25" si="1">G10*J10*K10</f>
        <v>0</v>
      </c>
      <c r="N10">
        <f t="shared" ref="N10:N25" si="2">IF(H10&gt;12,J10,0)</f>
        <v>0</v>
      </c>
    </row>
    <row r="11" spans="6:14" x14ac:dyDescent="0.25">
      <c r="F11" s="15"/>
      <c r="G11" s="5"/>
      <c r="H11" s="5"/>
      <c r="I11" s="14" t="e">
        <f t="shared" si="0"/>
        <v>#DIV/0!</v>
      </c>
      <c r="J11" s="5"/>
      <c r="K11" s="5"/>
      <c r="L11" s="6">
        <f>G11*J11*K11</f>
        <v>0</v>
      </c>
      <c r="N11">
        <f t="shared" si="2"/>
        <v>0</v>
      </c>
    </row>
    <row r="12" spans="6:14" x14ac:dyDescent="0.25">
      <c r="F12" s="15"/>
      <c r="G12" s="5"/>
      <c r="H12" s="5"/>
      <c r="I12" s="14" t="e">
        <f t="shared" si="0"/>
        <v>#DIV/0!</v>
      </c>
      <c r="J12" s="5"/>
      <c r="K12" s="5"/>
      <c r="L12" s="6">
        <f t="shared" si="1"/>
        <v>0</v>
      </c>
      <c r="N12">
        <f t="shared" si="2"/>
        <v>0</v>
      </c>
    </row>
    <row r="13" spans="6:14" x14ac:dyDescent="0.25">
      <c r="F13" s="15"/>
      <c r="G13" s="5"/>
      <c r="H13" s="5"/>
      <c r="I13" s="14" t="e">
        <f t="shared" si="0"/>
        <v>#DIV/0!</v>
      </c>
      <c r="J13" s="5"/>
      <c r="K13" s="5"/>
      <c r="L13" s="6">
        <f t="shared" si="1"/>
        <v>0</v>
      </c>
      <c r="N13">
        <f t="shared" si="2"/>
        <v>0</v>
      </c>
    </row>
    <row r="14" spans="6:14" x14ac:dyDescent="0.25">
      <c r="F14" s="15"/>
      <c r="G14" s="5"/>
      <c r="H14" s="5"/>
      <c r="I14" s="14" t="e">
        <f t="shared" si="0"/>
        <v>#DIV/0!</v>
      </c>
      <c r="J14" s="5"/>
      <c r="K14" s="5"/>
      <c r="L14" s="6">
        <f t="shared" si="1"/>
        <v>0</v>
      </c>
      <c r="N14">
        <f t="shared" si="2"/>
        <v>0</v>
      </c>
    </row>
    <row r="15" spans="6:14" x14ac:dyDescent="0.25">
      <c r="F15" s="15"/>
      <c r="G15" s="5"/>
      <c r="H15" s="5"/>
      <c r="I15" s="14" t="e">
        <f t="shared" si="0"/>
        <v>#DIV/0!</v>
      </c>
      <c r="J15" s="5"/>
      <c r="K15" s="5"/>
      <c r="L15" s="6">
        <f t="shared" si="1"/>
        <v>0</v>
      </c>
      <c r="N15">
        <f t="shared" si="2"/>
        <v>0</v>
      </c>
    </row>
    <row r="16" spans="6:14" x14ac:dyDescent="0.25">
      <c r="F16" s="15"/>
      <c r="G16" s="5"/>
      <c r="H16" s="5"/>
      <c r="I16" s="14" t="e">
        <f t="shared" si="0"/>
        <v>#DIV/0!</v>
      </c>
      <c r="J16" s="5"/>
      <c r="K16" s="5"/>
      <c r="L16" s="6">
        <f t="shared" si="1"/>
        <v>0</v>
      </c>
      <c r="N16">
        <f t="shared" si="2"/>
        <v>0</v>
      </c>
    </row>
    <row r="17" spans="6:14" x14ac:dyDescent="0.25">
      <c r="F17" s="15"/>
      <c r="G17" s="5"/>
      <c r="H17" s="5"/>
      <c r="I17" s="14" t="e">
        <f t="shared" si="0"/>
        <v>#DIV/0!</v>
      </c>
      <c r="J17" s="5"/>
      <c r="K17" s="5"/>
      <c r="L17" s="6">
        <f t="shared" si="1"/>
        <v>0</v>
      </c>
      <c r="N17">
        <f t="shared" si="2"/>
        <v>0</v>
      </c>
    </row>
    <row r="18" spans="6:14" x14ac:dyDescent="0.25">
      <c r="F18" s="15"/>
      <c r="G18" s="5"/>
      <c r="H18" s="5"/>
      <c r="I18" s="14" t="e">
        <f t="shared" si="0"/>
        <v>#DIV/0!</v>
      </c>
      <c r="J18" s="30"/>
      <c r="K18" s="5"/>
      <c r="L18" s="6">
        <f t="shared" si="1"/>
        <v>0</v>
      </c>
      <c r="N18">
        <f t="shared" si="2"/>
        <v>0</v>
      </c>
    </row>
    <row r="19" spans="6:14" x14ac:dyDescent="0.25">
      <c r="F19" s="15"/>
      <c r="G19" s="5"/>
      <c r="H19" s="5"/>
      <c r="I19" s="14" t="e">
        <f t="shared" si="0"/>
        <v>#DIV/0!</v>
      </c>
      <c r="J19" s="5"/>
      <c r="K19" s="5"/>
      <c r="L19" s="6">
        <f t="shared" si="1"/>
        <v>0</v>
      </c>
      <c r="N19">
        <f t="shared" si="2"/>
        <v>0</v>
      </c>
    </row>
    <row r="20" spans="6:14" x14ac:dyDescent="0.25">
      <c r="F20" s="15"/>
      <c r="G20" s="5"/>
      <c r="H20" s="5"/>
      <c r="I20" s="14" t="e">
        <f t="shared" si="0"/>
        <v>#DIV/0!</v>
      </c>
      <c r="J20" s="5"/>
      <c r="K20" s="5"/>
      <c r="L20" s="6">
        <f t="shared" si="1"/>
        <v>0</v>
      </c>
      <c r="N20">
        <f t="shared" si="2"/>
        <v>0</v>
      </c>
    </row>
    <row r="21" spans="6:14" x14ac:dyDescent="0.25">
      <c r="F21" s="15"/>
      <c r="G21" s="5"/>
      <c r="H21" s="5"/>
      <c r="I21" s="14" t="e">
        <f t="shared" si="0"/>
        <v>#DIV/0!</v>
      </c>
      <c r="J21" s="5"/>
      <c r="K21" s="5"/>
      <c r="L21" s="6">
        <f t="shared" si="1"/>
        <v>0</v>
      </c>
      <c r="N21">
        <f t="shared" si="2"/>
        <v>0</v>
      </c>
    </row>
    <row r="22" spans="6:14" x14ac:dyDescent="0.25">
      <c r="F22" s="15"/>
      <c r="G22" s="5"/>
      <c r="H22" s="5"/>
      <c r="I22" s="14" t="e">
        <f>J22/H22</f>
        <v>#DIV/0!</v>
      </c>
      <c r="J22" s="5"/>
      <c r="K22" s="5"/>
      <c r="L22" s="6">
        <f t="shared" si="1"/>
        <v>0</v>
      </c>
      <c r="N22">
        <f t="shared" si="2"/>
        <v>0</v>
      </c>
    </row>
    <row r="23" spans="6:14" x14ac:dyDescent="0.25">
      <c r="F23" s="15"/>
      <c r="G23" s="5"/>
      <c r="H23" s="5"/>
      <c r="I23" s="14" t="e">
        <f>J23/H23</f>
        <v>#DIV/0!</v>
      </c>
      <c r="J23" s="5"/>
      <c r="K23" s="5"/>
      <c r="L23" s="6">
        <f t="shared" si="1"/>
        <v>0</v>
      </c>
      <c r="N23">
        <f t="shared" si="2"/>
        <v>0</v>
      </c>
    </row>
    <row r="24" spans="6:14" x14ac:dyDescent="0.25">
      <c r="F24" s="15"/>
      <c r="G24" s="5"/>
      <c r="H24" s="5"/>
      <c r="I24" s="14" t="e">
        <f>J24/H24</f>
        <v>#DIV/0!</v>
      </c>
      <c r="J24" s="5"/>
      <c r="K24" s="5"/>
      <c r="L24" s="6">
        <f t="shared" si="1"/>
        <v>0</v>
      </c>
      <c r="N24">
        <f t="shared" si="2"/>
        <v>0</v>
      </c>
    </row>
    <row r="25" spans="6:14" x14ac:dyDescent="0.25">
      <c r="F25" s="15"/>
      <c r="G25" s="5"/>
      <c r="H25" s="5"/>
      <c r="I25" s="14" t="e">
        <f>J25/H25</f>
        <v>#DIV/0!</v>
      </c>
      <c r="J25" s="41"/>
      <c r="K25" s="5"/>
      <c r="L25" s="6">
        <f t="shared" si="1"/>
        <v>0</v>
      </c>
      <c r="N25">
        <f t="shared" si="2"/>
        <v>0</v>
      </c>
    </row>
    <row r="26" spans="6:14" ht="20.25" x14ac:dyDescent="0.3">
      <c r="F26" s="8"/>
      <c r="G26" s="9"/>
      <c r="H26" s="9"/>
      <c r="I26" s="9"/>
      <c r="J26" s="9"/>
      <c r="K26" s="10" t="s">
        <v>114</v>
      </c>
      <c r="L26" s="11">
        <f>SUM(L9:L25)</f>
        <v>0</v>
      </c>
    </row>
    <row r="27" spans="6:14" ht="15.75" x14ac:dyDescent="0.25">
      <c r="G27" s="1"/>
      <c r="H27" s="1"/>
      <c r="I27" s="2"/>
      <c r="J27" s="3"/>
      <c r="K27" s="33" t="s">
        <v>112</v>
      </c>
      <c r="L27" s="33">
        <f>SUM(L9:L13)</f>
        <v>0</v>
      </c>
    </row>
    <row r="28" spans="6:14" ht="15.75" x14ac:dyDescent="0.25">
      <c r="F28" s="4"/>
      <c r="G28" s="1"/>
      <c r="H28" s="1"/>
      <c r="I28" s="2"/>
      <c r="J28" s="3"/>
      <c r="K28" s="34" t="s">
        <v>113</v>
      </c>
      <c r="L28" s="34">
        <f>SUM(L14:L25)</f>
        <v>0</v>
      </c>
    </row>
    <row r="30" spans="6:14" ht="18.75" x14ac:dyDescent="0.3">
      <c r="K30" s="12" t="s">
        <v>108</v>
      </c>
      <c r="L30" s="13">
        <f>L26/12</f>
        <v>0</v>
      </c>
    </row>
    <row r="31" spans="6:14" ht="18.75" x14ac:dyDescent="0.3">
      <c r="K31" s="16" t="s">
        <v>109</v>
      </c>
      <c r="L31" s="17">
        <f>L30*1.15</f>
        <v>0</v>
      </c>
    </row>
    <row r="32" spans="6:14" ht="37.5" x14ac:dyDescent="0.3">
      <c r="K32" s="32" t="s">
        <v>111</v>
      </c>
      <c r="L32" s="31">
        <f>SUM(N9:N25)</f>
        <v>0</v>
      </c>
    </row>
    <row r="35" spans="14:14" x14ac:dyDescent="0.25">
      <c r="N35">
        <f>2100*1.15</f>
        <v>2415</v>
      </c>
    </row>
  </sheetData>
  <mergeCells count="2">
    <mergeCell ref="F5:L5"/>
    <mergeCell ref="F6: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8E4F-70AA-457A-A716-8E5DC92A2F3E}">
  <sheetPr>
    <tabColor rgb="FFFFFF00"/>
  </sheetPr>
  <dimension ref="F5:R36"/>
  <sheetViews>
    <sheetView topLeftCell="D1" zoomScale="91" workbookViewId="0">
      <selection activeCell="T21" sqref="T21"/>
    </sheetView>
  </sheetViews>
  <sheetFormatPr defaultRowHeight="15" x14ac:dyDescent="0.25"/>
  <cols>
    <col min="6" max="6" width="35.140625" customWidth="1"/>
    <col min="7" max="7" width="25.42578125" customWidth="1"/>
    <col min="8" max="8" width="19.140625" customWidth="1"/>
    <col min="9" max="9" width="15.7109375" customWidth="1"/>
    <col min="10" max="10" width="15.7109375" hidden="1" customWidth="1"/>
    <col min="11" max="11" width="10" customWidth="1"/>
    <col min="12" max="12" width="37.5703125" bestFit="1" customWidth="1"/>
    <col min="13" max="13" width="30.5703125" bestFit="1" customWidth="1"/>
    <col min="14" max="14" width="0" hidden="1" customWidth="1"/>
    <col min="15" max="15" width="9.140625" hidden="1" customWidth="1"/>
    <col min="16" max="19" width="0" hidden="1" customWidth="1"/>
  </cols>
  <sheetData>
    <row r="5" spans="6:18" ht="123" customHeight="1" x14ac:dyDescent="0.9">
      <c r="F5" s="35" t="s">
        <v>116</v>
      </c>
      <c r="G5" s="36"/>
      <c r="H5" s="36"/>
      <c r="I5" s="36"/>
      <c r="J5" s="36"/>
      <c r="K5" s="36"/>
      <c r="L5" s="36"/>
      <c r="M5" s="37"/>
    </row>
    <row r="6" spans="6:18" ht="65.25" customHeight="1" x14ac:dyDescent="0.5">
      <c r="F6" s="38" t="s">
        <v>115</v>
      </c>
      <c r="G6" s="39"/>
      <c r="H6" s="39"/>
      <c r="I6" s="39"/>
      <c r="J6" s="39"/>
      <c r="K6" s="39"/>
      <c r="L6" s="39"/>
      <c r="M6" s="40"/>
    </row>
    <row r="8" spans="6:18" ht="42" x14ac:dyDescent="0.35">
      <c r="F8" s="29" t="s">
        <v>88</v>
      </c>
      <c r="G8" s="29" t="s">
        <v>89</v>
      </c>
      <c r="H8" s="29" t="s">
        <v>90</v>
      </c>
      <c r="I8" s="7" t="s">
        <v>2</v>
      </c>
      <c r="J8" s="7" t="s">
        <v>117</v>
      </c>
      <c r="K8" s="7" t="s">
        <v>0</v>
      </c>
      <c r="L8" s="29" t="s">
        <v>91</v>
      </c>
      <c r="M8" s="29" t="s">
        <v>110</v>
      </c>
    </row>
    <row r="9" spans="6:18" x14ac:dyDescent="0.25">
      <c r="F9" s="15" t="s">
        <v>92</v>
      </c>
      <c r="G9" s="5">
        <v>2</v>
      </c>
      <c r="H9" s="5">
        <v>230</v>
      </c>
      <c r="I9" s="14">
        <f>K9/H9</f>
        <v>0.19565217391304349</v>
      </c>
      <c r="J9" s="47"/>
      <c r="K9" s="5">
        <v>45</v>
      </c>
      <c r="L9" s="5">
        <v>5</v>
      </c>
      <c r="M9" s="6">
        <f>G9*K9*L9</f>
        <v>450</v>
      </c>
      <c r="O9">
        <f>IF(H9&gt;12,K9,0)</f>
        <v>45</v>
      </c>
      <c r="P9">
        <f>IF(H9&lt;&gt;12,0,1)</f>
        <v>0</v>
      </c>
      <c r="Q9">
        <f>IF(P9=0,M9,0)</f>
        <v>450</v>
      </c>
      <c r="R9">
        <f>IF(P9=1,M9,0)</f>
        <v>0</v>
      </c>
    </row>
    <row r="10" spans="6:18" x14ac:dyDescent="0.25">
      <c r="F10" s="15" t="s">
        <v>93</v>
      </c>
      <c r="G10" s="5">
        <v>2</v>
      </c>
      <c r="H10" s="5">
        <v>230</v>
      </c>
      <c r="I10" s="14">
        <f>K10/H10</f>
        <v>2.6086956521739129E-2</v>
      </c>
      <c r="J10" s="47"/>
      <c r="K10" s="5">
        <v>6</v>
      </c>
      <c r="L10" s="5">
        <v>1.5</v>
      </c>
      <c r="M10" s="6">
        <f>G10*K10*L10</f>
        <v>18</v>
      </c>
      <c r="O10">
        <f>IF(H10&gt;12,K10,0)</f>
        <v>6</v>
      </c>
      <c r="P10">
        <f>IF(H10&lt;&gt;12,0,1)</f>
        <v>0</v>
      </c>
      <c r="Q10">
        <f t="shared" ref="Q10:Q26" si="0">IF(P10=0,M10,0)</f>
        <v>18</v>
      </c>
      <c r="R10">
        <f t="shared" ref="R10:R24" si="1">IF(P10=1,M10,0)</f>
        <v>0</v>
      </c>
    </row>
    <row r="11" spans="6:18" x14ac:dyDescent="0.25">
      <c r="F11" s="15" t="s">
        <v>94</v>
      </c>
      <c r="G11" s="5">
        <v>1</v>
      </c>
      <c r="H11" s="5">
        <v>230</v>
      </c>
      <c r="I11" s="14">
        <f>K11/H11</f>
        <v>4.7826086956521741E-2</v>
      </c>
      <c r="J11" s="47"/>
      <c r="K11" s="5">
        <v>11</v>
      </c>
      <c r="L11" s="5">
        <v>1</v>
      </c>
      <c r="M11" s="6">
        <f>G11*K11*L11</f>
        <v>11</v>
      </c>
      <c r="O11">
        <f>IF(H11&gt;12,K11,0)</f>
        <v>11</v>
      </c>
      <c r="P11">
        <f>IF(H11&lt;&gt;12,0,1)</f>
        <v>0</v>
      </c>
      <c r="Q11">
        <f t="shared" si="0"/>
        <v>11</v>
      </c>
      <c r="R11">
        <f t="shared" si="1"/>
        <v>0</v>
      </c>
    </row>
    <row r="12" spans="6:18" x14ac:dyDescent="0.25">
      <c r="F12" s="15" t="s">
        <v>95</v>
      </c>
      <c r="G12" s="5">
        <v>1</v>
      </c>
      <c r="H12" s="5">
        <v>230</v>
      </c>
      <c r="I12" s="14">
        <f>K12/H12</f>
        <v>0.97391304347826091</v>
      </c>
      <c r="J12" s="47"/>
      <c r="K12" s="5">
        <v>224</v>
      </c>
      <c r="L12" s="5">
        <v>1</v>
      </c>
      <c r="M12" s="6">
        <f>G12*K12*L12</f>
        <v>224</v>
      </c>
      <c r="O12">
        <f>IF(H12&gt;12,K12,0)</f>
        <v>224</v>
      </c>
      <c r="P12">
        <f>IF(H12&lt;&gt;12,0,1)</f>
        <v>0</v>
      </c>
      <c r="Q12">
        <f t="shared" si="0"/>
        <v>224</v>
      </c>
      <c r="R12">
        <f t="shared" si="1"/>
        <v>0</v>
      </c>
    </row>
    <row r="13" spans="6:18" x14ac:dyDescent="0.25">
      <c r="F13" s="15" t="s">
        <v>96</v>
      </c>
      <c r="G13" s="5">
        <v>1</v>
      </c>
      <c r="H13" s="5">
        <v>230</v>
      </c>
      <c r="I13" s="14">
        <f>K13/H13</f>
        <v>1.7391304347826087E-2</v>
      </c>
      <c r="J13" s="47"/>
      <c r="K13" s="5">
        <v>4</v>
      </c>
      <c r="L13" s="5">
        <v>0.5</v>
      </c>
      <c r="M13" s="6">
        <f>G13*K13*L13</f>
        <v>2</v>
      </c>
      <c r="O13">
        <f>IF(H13&gt;12,K13,0)</f>
        <v>4</v>
      </c>
      <c r="P13">
        <f>IF(H13&lt;&gt;12,0,1)</f>
        <v>0</v>
      </c>
      <c r="Q13">
        <f t="shared" si="0"/>
        <v>2</v>
      </c>
      <c r="R13">
        <f t="shared" si="1"/>
        <v>0</v>
      </c>
    </row>
    <row r="14" spans="6:18" x14ac:dyDescent="0.25">
      <c r="F14" s="15" t="s">
        <v>97</v>
      </c>
      <c r="G14" s="5">
        <v>6</v>
      </c>
      <c r="H14" s="5">
        <v>12</v>
      </c>
      <c r="I14" s="14">
        <f>K14/H14</f>
        <v>0.83333333333333337</v>
      </c>
      <c r="J14" s="47"/>
      <c r="K14" s="5">
        <v>10</v>
      </c>
      <c r="L14" s="5">
        <v>4</v>
      </c>
      <c r="M14" s="6">
        <f>G14*K14*L14</f>
        <v>240</v>
      </c>
      <c r="O14">
        <f>IF(H14&gt;12,K14,0)</f>
        <v>0</v>
      </c>
      <c r="P14">
        <f>IF(H14&lt;&gt;12,0,1)</f>
        <v>1</v>
      </c>
      <c r="Q14">
        <f t="shared" si="0"/>
        <v>0</v>
      </c>
      <c r="R14">
        <f t="shared" si="1"/>
        <v>240</v>
      </c>
    </row>
    <row r="15" spans="6:18" x14ac:dyDescent="0.25">
      <c r="F15" s="15" t="s">
        <v>98</v>
      </c>
      <c r="G15" s="5">
        <v>1</v>
      </c>
      <c r="H15" s="5">
        <v>12</v>
      </c>
      <c r="I15" s="14">
        <f>K15/H15</f>
        <v>5</v>
      </c>
      <c r="J15" s="47"/>
      <c r="K15" s="5">
        <v>60</v>
      </c>
      <c r="L15" s="5">
        <v>0.25</v>
      </c>
      <c r="M15" s="6">
        <f>G15*K15*L15</f>
        <v>15</v>
      </c>
      <c r="O15">
        <f>IF(H15&gt;12,K15,0)</f>
        <v>0</v>
      </c>
      <c r="P15">
        <f>IF(H15&lt;&gt;12,0,1)</f>
        <v>1</v>
      </c>
      <c r="Q15">
        <f t="shared" si="0"/>
        <v>0</v>
      </c>
      <c r="R15">
        <f t="shared" si="1"/>
        <v>15</v>
      </c>
    </row>
    <row r="16" spans="6:18" x14ac:dyDescent="0.25">
      <c r="F16" s="15" t="s">
        <v>99</v>
      </c>
      <c r="G16" s="5">
        <v>1</v>
      </c>
      <c r="H16" s="5">
        <v>230</v>
      </c>
      <c r="I16" s="14">
        <f>K16/H16</f>
        <v>4.3478260869565215</v>
      </c>
      <c r="J16" s="47"/>
      <c r="K16" s="5">
        <v>1000</v>
      </c>
      <c r="L16" s="5">
        <v>0.25</v>
      </c>
      <c r="M16" s="6">
        <f>G16*K16*L16</f>
        <v>250</v>
      </c>
      <c r="O16">
        <f>IF(H16&gt;12,K16,0)</f>
        <v>1000</v>
      </c>
      <c r="P16">
        <f>IF(H16&lt;&gt;12,0,1)</f>
        <v>0</v>
      </c>
      <c r="Q16">
        <f t="shared" si="0"/>
        <v>250</v>
      </c>
      <c r="R16">
        <f t="shared" si="1"/>
        <v>0</v>
      </c>
    </row>
    <row r="17" spans="6:18" x14ac:dyDescent="0.25">
      <c r="F17" s="15" t="s">
        <v>100</v>
      </c>
      <c r="G17" s="5">
        <v>1</v>
      </c>
      <c r="H17" s="5">
        <v>230</v>
      </c>
      <c r="I17" s="14">
        <f>K17/H17</f>
        <v>0.52173913043478259</v>
      </c>
      <c r="J17" s="47"/>
      <c r="K17" s="5">
        <v>120</v>
      </c>
      <c r="L17" s="5">
        <v>0.2</v>
      </c>
      <c r="M17" s="6">
        <f>G17*K17*L17</f>
        <v>24</v>
      </c>
      <c r="O17">
        <f>IF(H17&gt;12,K17,0)</f>
        <v>120</v>
      </c>
      <c r="P17">
        <f>IF(H17&lt;&gt;12,0,1)</f>
        <v>0</v>
      </c>
      <c r="Q17">
        <f t="shared" si="0"/>
        <v>24</v>
      </c>
      <c r="R17">
        <f t="shared" si="1"/>
        <v>0</v>
      </c>
    </row>
    <row r="18" spans="6:18" x14ac:dyDescent="0.25">
      <c r="F18" s="15" t="s">
        <v>101</v>
      </c>
      <c r="G18" s="5">
        <v>1</v>
      </c>
      <c r="H18" s="5">
        <v>12</v>
      </c>
      <c r="I18" s="14">
        <f>K18/H18</f>
        <v>1.2777777777777779</v>
      </c>
      <c r="J18" s="47"/>
      <c r="K18" s="30">
        <f>368/24</f>
        <v>15.333333333333334</v>
      </c>
      <c r="L18" s="5">
        <v>6</v>
      </c>
      <c r="M18" s="6">
        <f>G18*K18*L18</f>
        <v>92</v>
      </c>
      <c r="O18">
        <f>IF(H18&gt;12,K18,0)</f>
        <v>0</v>
      </c>
      <c r="P18">
        <f>IF(H18&lt;&gt;12,0,1)</f>
        <v>1</v>
      </c>
      <c r="Q18">
        <f t="shared" si="0"/>
        <v>0</v>
      </c>
      <c r="R18">
        <f t="shared" si="1"/>
        <v>92</v>
      </c>
    </row>
    <row r="19" spans="6:18" x14ac:dyDescent="0.25">
      <c r="F19" s="15" t="s">
        <v>1</v>
      </c>
      <c r="G19" s="5">
        <v>1</v>
      </c>
      <c r="H19" s="5">
        <v>12</v>
      </c>
      <c r="I19" s="14">
        <f>K19/H19</f>
        <v>5</v>
      </c>
      <c r="J19" s="47"/>
      <c r="K19" s="5">
        <v>60</v>
      </c>
      <c r="L19" s="5">
        <v>3</v>
      </c>
      <c r="M19" s="6">
        <f>G19*K19*L19</f>
        <v>180</v>
      </c>
      <c r="O19">
        <f>IF(H19&gt;12,K19,0)</f>
        <v>0</v>
      </c>
      <c r="P19">
        <f>IF(H19&lt;&gt;12,0,1)</f>
        <v>1</v>
      </c>
      <c r="Q19">
        <f t="shared" si="0"/>
        <v>0</v>
      </c>
      <c r="R19">
        <f t="shared" si="1"/>
        <v>180</v>
      </c>
    </row>
    <row r="20" spans="6:18" x14ac:dyDescent="0.25">
      <c r="F20" s="15" t="s">
        <v>102</v>
      </c>
      <c r="G20" s="5">
        <v>1</v>
      </c>
      <c r="H20" s="5">
        <v>230</v>
      </c>
      <c r="I20" s="14">
        <f>K20/H20</f>
        <v>0.21739130434782608</v>
      </c>
      <c r="J20" s="47"/>
      <c r="K20" s="5">
        <v>50</v>
      </c>
      <c r="L20" s="5">
        <v>2</v>
      </c>
      <c r="M20" s="6">
        <f>G20*K20*L20</f>
        <v>100</v>
      </c>
      <c r="O20">
        <f>IF(H20&gt;12,K20,0)</f>
        <v>50</v>
      </c>
      <c r="P20">
        <f>IF(H20&lt;&gt;12,0,1)</f>
        <v>0</v>
      </c>
      <c r="Q20">
        <f t="shared" si="0"/>
        <v>100</v>
      </c>
      <c r="R20">
        <f t="shared" si="1"/>
        <v>0</v>
      </c>
    </row>
    <row r="21" spans="6:18" x14ac:dyDescent="0.25">
      <c r="F21" s="15" t="s">
        <v>103</v>
      </c>
      <c r="G21" s="5">
        <v>2</v>
      </c>
      <c r="H21" s="5">
        <v>12</v>
      </c>
      <c r="I21" s="14">
        <f>K21/H21</f>
        <v>0.25</v>
      </c>
      <c r="J21" s="47"/>
      <c r="K21" s="5">
        <v>3</v>
      </c>
      <c r="L21" s="5">
        <v>0.5</v>
      </c>
      <c r="M21" s="6">
        <f>G21*K21*L21</f>
        <v>3</v>
      </c>
      <c r="O21">
        <f>IF(H21&gt;12,K21,0)</f>
        <v>0</v>
      </c>
      <c r="P21">
        <f>IF(H21&lt;&gt;12,0,1)</f>
        <v>1</v>
      </c>
      <c r="Q21">
        <f t="shared" si="0"/>
        <v>0</v>
      </c>
      <c r="R21">
        <f t="shared" si="1"/>
        <v>3</v>
      </c>
    </row>
    <row r="22" spans="6:18" x14ac:dyDescent="0.25">
      <c r="F22" s="15" t="s">
        <v>104</v>
      </c>
      <c r="G22" s="5">
        <v>1</v>
      </c>
      <c r="H22" s="5">
        <v>230</v>
      </c>
      <c r="I22" s="14">
        <f>K22/H22</f>
        <v>9.1304347826086953</v>
      </c>
      <c r="J22" s="47"/>
      <c r="K22" s="5">
        <v>2100</v>
      </c>
      <c r="L22" s="5">
        <v>0.75</v>
      </c>
      <c r="M22" s="6">
        <f>G22*K22*L22</f>
        <v>1575</v>
      </c>
      <c r="O22">
        <f>IF(H22&gt;12,K22,0)</f>
        <v>2100</v>
      </c>
      <c r="P22">
        <f>IF(H22&lt;&gt;12,0,1)</f>
        <v>0</v>
      </c>
      <c r="Q22">
        <f t="shared" si="0"/>
        <v>1575</v>
      </c>
      <c r="R22">
        <f t="shared" si="1"/>
        <v>0</v>
      </c>
    </row>
    <row r="23" spans="6:18" x14ac:dyDescent="0.25">
      <c r="F23" s="15" t="s">
        <v>105</v>
      </c>
      <c r="G23" s="5">
        <v>1</v>
      </c>
      <c r="H23" s="5">
        <v>12</v>
      </c>
      <c r="I23" s="14">
        <f>K23/H23</f>
        <v>0.19999999999999998</v>
      </c>
      <c r="J23" s="47"/>
      <c r="K23" s="5">
        <v>2.4</v>
      </c>
      <c r="L23" s="5">
        <v>24</v>
      </c>
      <c r="M23" s="6">
        <f>G23*K23*L23</f>
        <v>57.599999999999994</v>
      </c>
      <c r="O23">
        <f>IF(H23&gt;12,K23,0)</f>
        <v>0</v>
      </c>
      <c r="P23">
        <f>IF(H23&lt;&gt;12,0,1)</f>
        <v>1</v>
      </c>
      <c r="Q23">
        <f t="shared" si="0"/>
        <v>0</v>
      </c>
      <c r="R23">
        <f t="shared" si="1"/>
        <v>57.599999999999994</v>
      </c>
    </row>
    <row r="24" spans="6:18" x14ac:dyDescent="0.25">
      <c r="F24" s="15" t="s">
        <v>106</v>
      </c>
      <c r="G24" s="5">
        <v>2</v>
      </c>
      <c r="H24" s="5">
        <v>12</v>
      </c>
      <c r="I24" s="14">
        <f>K24/H24</f>
        <v>1.25</v>
      </c>
      <c r="J24" s="47"/>
      <c r="K24" s="5">
        <v>15</v>
      </c>
      <c r="L24" s="5">
        <v>1</v>
      </c>
      <c r="M24" s="6">
        <f>G24*K24*L24</f>
        <v>30</v>
      </c>
      <c r="O24">
        <f>IF(H24&gt;12,K24,0)</f>
        <v>0</v>
      </c>
      <c r="P24">
        <f>IF(H24&lt;&gt;12,0,1)</f>
        <v>1</v>
      </c>
      <c r="Q24">
        <f t="shared" si="0"/>
        <v>0</v>
      </c>
      <c r="R24">
        <f t="shared" si="1"/>
        <v>30</v>
      </c>
    </row>
    <row r="25" spans="6:18" x14ac:dyDescent="0.25">
      <c r="F25" s="15" t="s">
        <v>118</v>
      </c>
      <c r="G25" s="5">
        <v>2</v>
      </c>
      <c r="H25" s="5">
        <v>12</v>
      </c>
      <c r="I25" s="14">
        <v>3.1</v>
      </c>
      <c r="J25" s="48"/>
      <c r="K25" s="41">
        <f>I25*5</f>
        <v>15.5</v>
      </c>
      <c r="L25" s="5">
        <v>1</v>
      </c>
      <c r="M25" s="6">
        <f>G25*K25*L25</f>
        <v>31</v>
      </c>
      <c r="P25">
        <f>IF(H25&lt;&gt;12,0,1)</f>
        <v>1</v>
      </c>
    </row>
    <row r="26" spans="6:18" x14ac:dyDescent="0.25">
      <c r="F26" s="15" t="s">
        <v>107</v>
      </c>
      <c r="G26" s="5">
        <v>1</v>
      </c>
      <c r="H26" s="5">
        <v>12</v>
      </c>
      <c r="I26" s="14">
        <f>K26/H26</f>
        <v>1.8</v>
      </c>
      <c r="J26" s="48"/>
      <c r="K26" s="41">
        <v>21.6</v>
      </c>
      <c r="L26" s="5">
        <v>4</v>
      </c>
      <c r="M26" s="6">
        <f>G26*K26*L26</f>
        <v>86.4</v>
      </c>
      <c r="O26">
        <f>IF(H26&gt;12,K26,0)</f>
        <v>0</v>
      </c>
      <c r="P26">
        <f>IF(H26&lt;&gt;12,0,1)</f>
        <v>1</v>
      </c>
      <c r="Q26">
        <f t="shared" si="0"/>
        <v>0</v>
      </c>
      <c r="R26">
        <f>IF(P26=1,M26,0)</f>
        <v>86.4</v>
      </c>
    </row>
    <row r="27" spans="6:18" ht="20.25" x14ac:dyDescent="0.3">
      <c r="F27" s="8"/>
      <c r="G27" s="9"/>
      <c r="H27" s="9"/>
      <c r="I27" s="9"/>
      <c r="J27" s="9"/>
      <c r="K27" s="9"/>
      <c r="L27" s="10" t="s">
        <v>114</v>
      </c>
      <c r="M27" s="11">
        <f>SUM(M9:M26)+U28</f>
        <v>3389</v>
      </c>
    </row>
    <row r="28" spans="6:18" ht="15.75" x14ac:dyDescent="0.25">
      <c r="G28" s="1"/>
      <c r="H28" s="1"/>
      <c r="I28" s="2"/>
      <c r="J28" s="2"/>
      <c r="K28" s="3"/>
      <c r="L28" s="33" t="s">
        <v>112</v>
      </c>
      <c r="M28" s="33">
        <f>SUM(Q9:Q26)</f>
        <v>2654</v>
      </c>
    </row>
    <row r="29" spans="6:18" ht="15.75" x14ac:dyDescent="0.25">
      <c r="F29" s="4"/>
      <c r="G29" s="1"/>
      <c r="H29" s="1"/>
      <c r="I29" s="49"/>
      <c r="J29" s="2"/>
      <c r="K29" s="3"/>
      <c r="L29" s="34" t="s">
        <v>113</v>
      </c>
      <c r="M29" s="34">
        <f>SUM(R9:R26)</f>
        <v>704</v>
      </c>
    </row>
    <row r="31" spans="6:18" ht="18.75" x14ac:dyDescent="0.3">
      <c r="L31" s="12" t="s">
        <v>108</v>
      </c>
      <c r="M31" s="13">
        <f>M27/12</f>
        <v>282.41666666666669</v>
      </c>
    </row>
    <row r="32" spans="6:18" ht="18.75" x14ac:dyDescent="0.3">
      <c r="L32" s="16" t="s">
        <v>109</v>
      </c>
      <c r="M32" s="17">
        <f>M31*1.15</f>
        <v>324.77916666666664</v>
      </c>
    </row>
    <row r="33" spans="12:15" ht="37.5" x14ac:dyDescent="0.3">
      <c r="L33" s="32" t="s">
        <v>111</v>
      </c>
      <c r="M33" s="31">
        <f>SUM(O9:O26)</f>
        <v>3560</v>
      </c>
    </row>
    <row r="34" spans="12:15" x14ac:dyDescent="0.25">
      <c r="L34" s="46"/>
    </row>
    <row r="36" spans="12:15" x14ac:dyDescent="0.25">
      <c r="O36">
        <f>2100*1.15</f>
        <v>2415</v>
      </c>
    </row>
  </sheetData>
  <mergeCells count="2">
    <mergeCell ref="F6:M6"/>
    <mergeCell ref="F5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8A08-53D6-4C66-BE0B-60F81F1F0641}">
  <dimension ref="B3:P22"/>
  <sheetViews>
    <sheetView zoomScale="81" workbookViewId="0">
      <selection activeCell="G19" sqref="G19"/>
    </sheetView>
  </sheetViews>
  <sheetFormatPr defaultRowHeight="15" x14ac:dyDescent="0.25"/>
  <cols>
    <col min="2" max="2" width="18.7109375" customWidth="1"/>
    <col min="3" max="3" width="20.5703125" customWidth="1"/>
    <col min="4" max="4" width="18" customWidth="1"/>
    <col min="5" max="5" width="7.42578125" customWidth="1"/>
    <col min="7" max="7" width="15.5703125" customWidth="1"/>
    <col min="8" max="8" width="15" customWidth="1"/>
  </cols>
  <sheetData>
    <row r="3" spans="2:16" ht="46.5" x14ac:dyDescent="0.7">
      <c r="I3" s="26" t="s">
        <v>54</v>
      </c>
      <c r="J3" s="26"/>
      <c r="K3" s="26"/>
      <c r="L3" s="26"/>
      <c r="M3" s="26"/>
      <c r="N3" s="26"/>
      <c r="O3" s="26"/>
      <c r="P3" s="26"/>
    </row>
    <row r="4" spans="2:16" ht="55.5" customHeight="1" x14ac:dyDescent="0.25">
      <c r="B4" s="19" t="s">
        <v>46</v>
      </c>
      <c r="C4" s="20" t="s">
        <v>48</v>
      </c>
      <c r="D4" s="25" t="s">
        <v>47</v>
      </c>
      <c r="E4" s="25"/>
      <c r="F4" s="18"/>
      <c r="G4" s="19" t="s">
        <v>46</v>
      </c>
      <c r="H4" s="20" t="s">
        <v>48</v>
      </c>
      <c r="I4" s="25" t="s">
        <v>50</v>
      </c>
      <c r="J4" s="25"/>
      <c r="K4" s="25" t="s">
        <v>51</v>
      </c>
      <c r="L4" s="25"/>
      <c r="M4" s="25" t="s">
        <v>52</v>
      </c>
      <c r="N4" s="25"/>
      <c r="O4" s="25" t="s">
        <v>53</v>
      </c>
      <c r="P4" s="25"/>
    </row>
    <row r="5" spans="2:16" x14ac:dyDescent="0.25">
      <c r="B5" s="21">
        <v>18</v>
      </c>
      <c r="C5" s="22" t="s">
        <v>21</v>
      </c>
      <c r="D5" s="27" t="s">
        <v>3</v>
      </c>
      <c r="E5" s="28"/>
      <c r="F5" s="18"/>
      <c r="G5" s="21">
        <v>18</v>
      </c>
      <c r="H5" s="22" t="s">
        <v>21</v>
      </c>
      <c r="I5" s="23" t="s">
        <v>55</v>
      </c>
      <c r="J5" s="24"/>
      <c r="K5" s="23" t="s">
        <v>65</v>
      </c>
      <c r="L5" s="24"/>
      <c r="M5" s="23" t="s">
        <v>73</v>
      </c>
      <c r="N5" s="24"/>
      <c r="O5" s="23" t="s">
        <v>81</v>
      </c>
      <c r="P5" s="24"/>
    </row>
    <row r="6" spans="2:16" hidden="1" x14ac:dyDescent="0.25">
      <c r="B6" s="21">
        <v>17</v>
      </c>
      <c r="C6" s="22" t="s">
        <v>22</v>
      </c>
      <c r="D6" s="27" t="s">
        <v>4</v>
      </c>
      <c r="E6" s="28"/>
      <c r="F6" s="18"/>
      <c r="G6" s="21">
        <v>17</v>
      </c>
      <c r="H6" s="22" t="s">
        <v>22</v>
      </c>
      <c r="I6" s="23"/>
      <c r="J6" s="24"/>
      <c r="K6" s="23"/>
      <c r="L6" s="24"/>
      <c r="M6" s="23"/>
      <c r="N6" s="24"/>
      <c r="O6" s="23"/>
      <c r="P6" s="24"/>
    </row>
    <row r="7" spans="2:16" x14ac:dyDescent="0.25">
      <c r="B7" s="21">
        <v>16</v>
      </c>
      <c r="C7" s="22" t="s">
        <v>23</v>
      </c>
      <c r="D7" s="27" t="s">
        <v>5</v>
      </c>
      <c r="E7" s="28"/>
      <c r="F7" s="18"/>
      <c r="G7" s="21">
        <v>16</v>
      </c>
      <c r="H7" s="22" t="s">
        <v>23</v>
      </c>
      <c r="I7" s="23" t="s">
        <v>56</v>
      </c>
      <c r="J7" s="24"/>
      <c r="K7" s="23" t="s">
        <v>55</v>
      </c>
      <c r="L7" s="24"/>
      <c r="M7" s="23" t="s">
        <v>74</v>
      </c>
      <c r="N7" s="24"/>
      <c r="O7" s="23" t="s">
        <v>65</v>
      </c>
      <c r="P7" s="24"/>
    </row>
    <row r="8" spans="2:16" x14ac:dyDescent="0.25">
      <c r="B8" s="21">
        <v>14</v>
      </c>
      <c r="C8" s="22" t="s">
        <v>24</v>
      </c>
      <c r="D8" s="27" t="s">
        <v>6</v>
      </c>
      <c r="E8" s="28"/>
      <c r="F8" s="18"/>
      <c r="G8" s="21">
        <v>14</v>
      </c>
      <c r="H8" s="22" t="s">
        <v>24</v>
      </c>
      <c r="I8" s="45" t="s">
        <v>57</v>
      </c>
      <c r="J8" s="45"/>
      <c r="K8" s="45" t="s">
        <v>66</v>
      </c>
      <c r="L8" s="45"/>
      <c r="M8" s="45" t="s">
        <v>75</v>
      </c>
      <c r="N8" s="45"/>
      <c r="O8" s="45" t="s">
        <v>82</v>
      </c>
      <c r="P8" s="45"/>
    </row>
    <row r="9" spans="2:16" x14ac:dyDescent="0.25">
      <c r="B9" s="21">
        <v>12</v>
      </c>
      <c r="C9" s="22" t="s">
        <v>25</v>
      </c>
      <c r="D9" s="27" t="s">
        <v>7</v>
      </c>
      <c r="E9" s="28"/>
      <c r="F9" s="18"/>
      <c r="G9" s="21">
        <v>12</v>
      </c>
      <c r="H9" s="22" t="s">
        <v>25</v>
      </c>
      <c r="I9" s="45" t="s">
        <v>58</v>
      </c>
      <c r="J9" s="45"/>
      <c r="K9" s="45" t="s">
        <v>68</v>
      </c>
      <c r="L9" s="45"/>
      <c r="M9" s="45" t="s">
        <v>76</v>
      </c>
      <c r="N9" s="45"/>
      <c r="O9" s="45" t="s">
        <v>83</v>
      </c>
      <c r="P9" s="45"/>
    </row>
    <row r="10" spans="2:16" x14ac:dyDescent="0.25">
      <c r="B10" s="21">
        <v>10</v>
      </c>
      <c r="C10" s="22" t="s">
        <v>26</v>
      </c>
      <c r="D10" s="27" t="s">
        <v>8</v>
      </c>
      <c r="E10" s="28"/>
      <c r="F10" s="18"/>
      <c r="G10" s="21">
        <v>10</v>
      </c>
      <c r="H10" s="22" t="s">
        <v>26</v>
      </c>
      <c r="I10" s="45" t="s">
        <v>59</v>
      </c>
      <c r="J10" s="45"/>
      <c r="K10" s="45" t="s">
        <v>67</v>
      </c>
      <c r="L10" s="45"/>
      <c r="M10" s="45" t="s">
        <v>68</v>
      </c>
      <c r="N10" s="45"/>
      <c r="O10" s="45" t="s">
        <v>84</v>
      </c>
      <c r="P10" s="45"/>
    </row>
    <row r="11" spans="2:16" x14ac:dyDescent="0.25">
      <c r="B11" s="21">
        <v>8</v>
      </c>
      <c r="C11" s="22" t="s">
        <v>27</v>
      </c>
      <c r="D11" s="27" t="s">
        <v>9</v>
      </c>
      <c r="E11" s="28"/>
      <c r="F11" s="18"/>
      <c r="G11" s="21">
        <v>8</v>
      </c>
      <c r="H11" s="22" t="s">
        <v>27</v>
      </c>
      <c r="I11" s="45" t="s">
        <v>60</v>
      </c>
      <c r="J11" s="45"/>
      <c r="K11" s="45" t="s">
        <v>69</v>
      </c>
      <c r="L11" s="45"/>
      <c r="M11" s="45" t="s">
        <v>49</v>
      </c>
      <c r="N11" s="45"/>
      <c r="O11" s="45" t="s">
        <v>85</v>
      </c>
      <c r="P11" s="45"/>
    </row>
    <row r="12" spans="2:16" x14ac:dyDescent="0.25">
      <c r="B12" s="21">
        <v>6</v>
      </c>
      <c r="C12" s="22" t="s">
        <v>28</v>
      </c>
      <c r="D12" s="27" t="s">
        <v>10</v>
      </c>
      <c r="E12" s="28"/>
      <c r="F12" s="18"/>
      <c r="G12" s="21">
        <v>6</v>
      </c>
      <c r="H12" s="22" t="s">
        <v>28</v>
      </c>
      <c r="I12" s="45" t="s">
        <v>61</v>
      </c>
      <c r="J12" s="45"/>
      <c r="K12" s="45" t="s">
        <v>70</v>
      </c>
      <c r="L12" s="45"/>
      <c r="M12" s="45" t="s">
        <v>77</v>
      </c>
      <c r="N12" s="45"/>
      <c r="O12" s="45" t="s">
        <v>58</v>
      </c>
      <c r="P12" s="45"/>
    </row>
    <row r="13" spans="2:16" x14ac:dyDescent="0.25">
      <c r="B13" s="21">
        <v>4</v>
      </c>
      <c r="C13" s="22" t="s">
        <v>29</v>
      </c>
      <c r="D13" s="27" t="s">
        <v>11</v>
      </c>
      <c r="E13" s="28"/>
      <c r="F13" s="18"/>
      <c r="G13" s="21">
        <v>4</v>
      </c>
      <c r="H13" s="22" t="s">
        <v>29</v>
      </c>
      <c r="I13" s="45" t="s">
        <v>62</v>
      </c>
      <c r="J13" s="45"/>
      <c r="K13" s="45" t="s">
        <v>71</v>
      </c>
      <c r="L13" s="45"/>
      <c r="M13" s="45" t="s">
        <v>78</v>
      </c>
      <c r="N13" s="45"/>
      <c r="O13" s="45" t="s">
        <v>86</v>
      </c>
      <c r="P13" s="45"/>
    </row>
    <row r="14" spans="2:16" x14ac:dyDescent="0.25">
      <c r="B14" s="21">
        <v>2</v>
      </c>
      <c r="C14" s="22" t="s">
        <v>30</v>
      </c>
      <c r="D14" s="27" t="s">
        <v>12</v>
      </c>
      <c r="E14" s="28"/>
      <c r="F14" s="18"/>
      <c r="G14" s="21">
        <v>2</v>
      </c>
      <c r="H14" s="22" t="s">
        <v>30</v>
      </c>
      <c r="I14" s="45" t="s">
        <v>63</v>
      </c>
      <c r="J14" s="45"/>
      <c r="K14" s="45" t="s">
        <v>72</v>
      </c>
      <c r="L14" s="45"/>
      <c r="M14" s="45" t="s">
        <v>79</v>
      </c>
      <c r="N14" s="45"/>
      <c r="O14" s="45" t="s">
        <v>87</v>
      </c>
      <c r="P14" s="45"/>
    </row>
    <row r="15" spans="2:16" x14ac:dyDescent="0.25">
      <c r="B15" s="21">
        <v>1</v>
      </c>
      <c r="C15" s="22" t="s">
        <v>31</v>
      </c>
      <c r="D15" s="27" t="s">
        <v>13</v>
      </c>
      <c r="E15" s="28"/>
      <c r="F15" s="18"/>
      <c r="G15" s="21">
        <v>1</v>
      </c>
      <c r="H15" s="22" t="s">
        <v>31</v>
      </c>
      <c r="I15" s="45" t="s">
        <v>64</v>
      </c>
      <c r="J15" s="45"/>
      <c r="K15" s="45" t="s">
        <v>62</v>
      </c>
      <c r="L15" s="45"/>
      <c r="M15" s="45" t="s">
        <v>80</v>
      </c>
      <c r="N15" s="45"/>
      <c r="O15" s="45" t="s">
        <v>71</v>
      </c>
      <c r="P15" s="45"/>
    </row>
    <row r="16" spans="2:16" x14ac:dyDescent="0.25">
      <c r="B16" s="21" t="s">
        <v>39</v>
      </c>
      <c r="C16" s="22" t="s">
        <v>32</v>
      </c>
      <c r="D16" s="27" t="s">
        <v>14</v>
      </c>
      <c r="E16" s="28"/>
      <c r="F16" s="18"/>
      <c r="G16" s="42"/>
      <c r="H16" s="43"/>
      <c r="I16" s="44"/>
      <c r="J16" s="44"/>
      <c r="K16" s="44"/>
      <c r="L16" s="44"/>
      <c r="M16" s="44"/>
      <c r="N16" s="44"/>
      <c r="O16" s="44"/>
      <c r="P16" s="44"/>
    </row>
    <row r="17" spans="2:16" x14ac:dyDescent="0.25">
      <c r="B17" s="21" t="s">
        <v>40</v>
      </c>
      <c r="C17" s="22" t="s">
        <v>33</v>
      </c>
      <c r="D17" s="27" t="s">
        <v>15</v>
      </c>
      <c r="E17" s="28"/>
      <c r="F17" s="18"/>
      <c r="G17" s="42"/>
      <c r="H17" s="43"/>
      <c r="I17" s="44"/>
      <c r="J17" s="44"/>
      <c r="K17" s="44"/>
      <c r="L17" s="44"/>
      <c r="M17" s="44"/>
      <c r="N17" s="44"/>
      <c r="O17" s="44"/>
      <c r="P17" s="44"/>
    </row>
    <row r="18" spans="2:16" x14ac:dyDescent="0.25">
      <c r="B18" s="21" t="s">
        <v>41</v>
      </c>
      <c r="C18" s="22" t="s">
        <v>34</v>
      </c>
      <c r="D18" s="27" t="s">
        <v>16</v>
      </c>
      <c r="E18" s="28"/>
      <c r="F18" s="18"/>
      <c r="G18" s="42"/>
      <c r="H18" s="43"/>
      <c r="I18" s="44"/>
      <c r="J18" s="44"/>
      <c r="K18" s="44"/>
      <c r="L18" s="44"/>
      <c r="M18" s="44"/>
      <c r="N18" s="44"/>
      <c r="O18" s="44"/>
      <c r="P18" s="44"/>
    </row>
    <row r="19" spans="2:16" x14ac:dyDescent="0.25">
      <c r="B19" s="21" t="s">
        <v>42</v>
      </c>
      <c r="C19" s="22" t="s">
        <v>35</v>
      </c>
      <c r="D19" s="27" t="s">
        <v>17</v>
      </c>
      <c r="E19" s="28"/>
      <c r="F19" s="18"/>
      <c r="G19" s="42"/>
      <c r="H19" s="43"/>
      <c r="I19" s="44"/>
      <c r="J19" s="44"/>
      <c r="K19" s="44"/>
      <c r="L19" s="44"/>
      <c r="M19" s="44"/>
      <c r="N19" s="44"/>
      <c r="O19" s="44"/>
      <c r="P19" s="44"/>
    </row>
    <row r="20" spans="2:16" x14ac:dyDescent="0.25">
      <c r="B20" s="21" t="s">
        <v>43</v>
      </c>
      <c r="C20" s="22" t="s">
        <v>36</v>
      </c>
      <c r="D20" s="27" t="s">
        <v>18</v>
      </c>
      <c r="E20" s="28"/>
      <c r="G20" s="42"/>
      <c r="H20" s="43"/>
      <c r="I20" s="44"/>
      <c r="J20" s="44"/>
      <c r="K20" s="44"/>
      <c r="L20" s="44"/>
      <c r="M20" s="44"/>
      <c r="N20" s="44"/>
      <c r="O20" s="44"/>
      <c r="P20" s="44"/>
    </row>
    <row r="21" spans="2:16" x14ac:dyDescent="0.25">
      <c r="B21" s="21" t="s">
        <v>44</v>
      </c>
      <c r="C21" s="22" t="s">
        <v>37</v>
      </c>
      <c r="D21" s="27" t="s">
        <v>19</v>
      </c>
      <c r="E21" s="28"/>
      <c r="G21" s="42"/>
      <c r="H21" s="43"/>
      <c r="I21" s="44"/>
      <c r="J21" s="44"/>
      <c r="K21" s="44"/>
      <c r="L21" s="44"/>
      <c r="M21" s="44"/>
      <c r="N21" s="44"/>
      <c r="O21" s="44"/>
      <c r="P21" s="44"/>
    </row>
    <row r="22" spans="2:16" x14ac:dyDescent="0.25">
      <c r="B22" s="21" t="s">
        <v>45</v>
      </c>
      <c r="C22" s="22" t="s">
        <v>38</v>
      </c>
      <c r="D22" s="27" t="s">
        <v>20</v>
      </c>
      <c r="E22" s="28"/>
      <c r="G22" s="42"/>
      <c r="H22" s="43"/>
      <c r="I22" s="44"/>
      <c r="J22" s="44"/>
      <c r="K22" s="44"/>
      <c r="L22" s="44"/>
      <c r="M22" s="44"/>
      <c r="N22" s="44"/>
      <c r="O22" s="44"/>
      <c r="P22" s="44"/>
    </row>
  </sheetData>
  <mergeCells count="96">
    <mergeCell ref="D4:E4"/>
    <mergeCell ref="D5:E5"/>
    <mergeCell ref="D6:E6"/>
    <mergeCell ref="D7:E7"/>
    <mergeCell ref="D8:E8"/>
    <mergeCell ref="I9:J9"/>
    <mergeCell ref="D13:E13"/>
    <mergeCell ref="D14:E14"/>
    <mergeCell ref="D15:E15"/>
    <mergeCell ref="D16:E16"/>
    <mergeCell ref="D9:E9"/>
    <mergeCell ref="D10:E10"/>
    <mergeCell ref="D11:E11"/>
    <mergeCell ref="D12:E12"/>
    <mergeCell ref="I4:J4"/>
    <mergeCell ref="I5:J5"/>
    <mergeCell ref="I6:J6"/>
    <mergeCell ref="I7:J7"/>
    <mergeCell ref="I8:J8"/>
    <mergeCell ref="I15:J15"/>
    <mergeCell ref="D19:E19"/>
    <mergeCell ref="D20:E20"/>
    <mergeCell ref="D21:E21"/>
    <mergeCell ref="D22:E22"/>
    <mergeCell ref="D17:E17"/>
    <mergeCell ref="D18:E18"/>
    <mergeCell ref="I10:J10"/>
    <mergeCell ref="I11:J11"/>
    <mergeCell ref="I12:J12"/>
    <mergeCell ref="I13:J13"/>
    <mergeCell ref="I14:J14"/>
    <mergeCell ref="I22:J22"/>
    <mergeCell ref="K4:L4"/>
    <mergeCell ref="M4:N4"/>
    <mergeCell ref="O4:P4"/>
    <mergeCell ref="I3:P3"/>
    <mergeCell ref="K5:L5"/>
    <mergeCell ref="K6:L6"/>
    <mergeCell ref="K7:L7"/>
    <mergeCell ref="K8:L8"/>
    <mergeCell ref="K9:L9"/>
    <mergeCell ref="I16:J16"/>
    <mergeCell ref="I17:J17"/>
    <mergeCell ref="I18:J18"/>
    <mergeCell ref="I19:J19"/>
    <mergeCell ref="I20:J20"/>
    <mergeCell ref="I21:J21"/>
    <mergeCell ref="K21:L21"/>
    <mergeCell ref="K10:L10"/>
    <mergeCell ref="K11:L11"/>
    <mergeCell ref="K12:L12"/>
    <mergeCell ref="K13:L13"/>
    <mergeCell ref="K14:L14"/>
    <mergeCell ref="K15:L15"/>
    <mergeCell ref="M19:N19"/>
    <mergeCell ref="K22:L22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K16:L16"/>
    <mergeCell ref="K17:L17"/>
    <mergeCell ref="K18:L18"/>
    <mergeCell ref="K19:L19"/>
    <mergeCell ref="K20:L20"/>
    <mergeCell ref="O17:P17"/>
    <mergeCell ref="M20:N20"/>
    <mergeCell ref="M21:N21"/>
    <mergeCell ref="M22:N22"/>
    <mergeCell ref="O5:P5"/>
    <mergeCell ref="O6:P6"/>
    <mergeCell ref="O7:P7"/>
    <mergeCell ref="O8:P8"/>
    <mergeCell ref="O9:P9"/>
    <mergeCell ref="O10:P10"/>
    <mergeCell ref="O11:P11"/>
    <mergeCell ref="M14:N14"/>
    <mergeCell ref="M15:N15"/>
    <mergeCell ref="M16:N16"/>
    <mergeCell ref="M17:N17"/>
    <mergeCell ref="M18:N18"/>
    <mergeCell ref="O12:P12"/>
    <mergeCell ref="O13:P13"/>
    <mergeCell ref="O14:P14"/>
    <mergeCell ref="O15:P15"/>
    <mergeCell ref="O16:P16"/>
    <mergeCell ref="O18:P18"/>
    <mergeCell ref="O19:P19"/>
    <mergeCell ref="O20:P20"/>
    <mergeCell ref="O21:P21"/>
    <mergeCell ref="O22:P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Fabbisogno - Daily Consumption</vt:lpstr>
      <vt:lpstr>Example</vt:lpstr>
      <vt:lpstr>Cables Section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Fasoli</dc:creator>
  <cp:lastModifiedBy>Daniele Fasoli</cp:lastModifiedBy>
  <dcterms:created xsi:type="dcterms:W3CDTF">2021-09-26T22:23:51Z</dcterms:created>
  <dcterms:modified xsi:type="dcterms:W3CDTF">2021-10-17T13:19:06Z</dcterms:modified>
</cp:coreProperties>
</file>